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workbookProtection workbookAlgorithmName="SHA-512" workbookHashValue="y8EX+ylMrNeFflFxe8E+Xj9Q9jdwya9kDo6UtldIf5gZfLoZr5h6Sd19zdjLBcH4nmJeJWoNtOw1JFKLg/fWKg==" workbookSaltValue="J5eLRPpR42AUr3argi5HNw==" workbookSpinCount="100000" lockStructure="1"/>
  <bookViews>
    <workbookView xWindow="-120" yWindow="-60" windowWidth="25440" windowHeight="15780"/>
  </bookViews>
  <sheets>
    <sheet name="Калькулятор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2" i="2"/>
  <c r="F8" i="2"/>
  <c r="F21" i="2" l="1"/>
  <c r="F22" i="2" s="1"/>
  <c r="G21" i="2" l="1"/>
  <c r="G22" i="2" s="1"/>
  <c r="F5" i="2" l="1"/>
  <c r="F4" i="2"/>
  <c r="G10" i="2"/>
  <c r="F10" i="2"/>
  <c r="F18" i="2" s="1"/>
  <c r="F17" i="2"/>
  <c r="G5" i="2"/>
  <c r="G13" i="2"/>
  <c r="G14" i="2" s="1"/>
  <c r="F13" i="2"/>
  <c r="F14" i="2" s="1"/>
  <c r="G6" i="2"/>
  <c r="F6" i="2"/>
  <c r="F9" i="2"/>
  <c r="G11" i="2" l="1"/>
  <c r="G12" i="2" s="1"/>
  <c r="G16" i="2" s="1"/>
  <c r="G18" i="2"/>
  <c r="G19" i="2" s="1"/>
  <c r="G20" i="2" s="1"/>
  <c r="G23" i="2"/>
  <c r="G7" i="2"/>
  <c r="G8" i="2" s="1"/>
  <c r="F7" i="2"/>
  <c r="F11" i="2"/>
  <c r="F19" i="2"/>
  <c r="G15" i="2"/>
  <c r="G24" i="2"/>
  <c r="F23" i="2" l="1"/>
  <c r="F24" i="2"/>
  <c r="F15" i="2"/>
  <c r="F16" i="2"/>
</calcChain>
</file>

<file path=xl/sharedStrings.xml><?xml version="1.0" encoding="utf-8"?>
<sst xmlns="http://schemas.openxmlformats.org/spreadsheetml/2006/main" count="58" uniqueCount="43">
  <si>
    <t>-</t>
  </si>
  <si>
    <t>Всего потребление, кВт·ч</t>
  </si>
  <si>
    <t>отопление, кВт·ч</t>
  </si>
  <si>
    <t>горячее водоснабжение, кВт·ч</t>
  </si>
  <si>
    <t>потребление, кВт·ч</t>
  </si>
  <si>
    <t>стоимость, руб**</t>
  </si>
  <si>
    <t>Количество проживающих граждан</t>
  </si>
  <si>
    <t>1 чел. = 100 кВт·ч</t>
  </si>
  <si>
    <t>2 чел. = 120 кВт·ч</t>
  </si>
  <si>
    <t>4 чел. = 170 кВт·ч</t>
  </si>
  <si>
    <t>3 чел. = 150 кВт·ч</t>
  </si>
  <si>
    <t>0 чел. = 60 кВт·ч (принято при учете работающего холодильника)</t>
  </si>
  <si>
    <t>5 чел. = 190 кВт·ч</t>
  </si>
  <si>
    <t>6 чел. = 210 кВт·ч</t>
  </si>
  <si>
    <t>Всего стоимость, руб</t>
  </si>
  <si>
    <t>Да</t>
  </si>
  <si>
    <t>наличие электроводонагревателя</t>
  </si>
  <si>
    <t>стоимость, руб****</t>
  </si>
  <si>
    <t>Счетчик на  электроснабжение жилого помещения</t>
  </si>
  <si>
    <t>Счетчик на  электроснабжение жилого помещения и электроплиты</t>
  </si>
  <si>
    <r>
      <t>Площадь жилого помещения, м</t>
    </r>
    <r>
      <rPr>
        <b/>
        <sz val="11"/>
        <color indexed="8"/>
        <rFont val="Times New Roman"/>
        <family val="1"/>
        <charset val="204"/>
      </rPr>
      <t>²</t>
    </r>
  </si>
  <si>
    <t>Расход электроэнергии при наличии дополнительного средства расчетного учета для целей отопления, отопления и горячего водоснабжения и при отсутствии электроплиты</t>
  </si>
  <si>
    <t xml:space="preserve">Расчет потребления электроэнергии для электроснабжения жилого помещения (при отсутствии электроплиты), с учетом проживания колич. людей:
</t>
  </si>
  <si>
    <t xml:space="preserve">Расчет потребления электроэнергии для пищеприготовления (при наличии электроплиты), горячего водоснабжения, с учетом проживания колич. людей:
</t>
  </si>
  <si>
    <t>1 чел. = 80 кВт·ч</t>
  </si>
  <si>
    <t>2 чел. = 100 кВт·ч</t>
  </si>
  <si>
    <t>пищеприготовление и электроснабжение жилого помещения, кВт·ч</t>
  </si>
  <si>
    <t>Счетчик на отопление, отопление и горячее водоснабжение</t>
  </si>
  <si>
    <t>*Тариф на электроэнергию при отсутствии дополнительного средства расчетного учета для целей отопления, отопления и горячего водоснабжения и при наличии электроплиты, подключенной в установленном порядке, руб</t>
  </si>
  <si>
    <t>**Тариф на электроэнергию при наличии дополнительного средства расчетного учета для целей отопления, отопления и горячего водоснабжения, руб</t>
  </si>
  <si>
    <t>***Тариф при наличии электроплиты, подключенной в установленном порядке, руб</t>
  </si>
  <si>
    <t>****Тариф при отсутствии электроплиты, руб</t>
  </si>
  <si>
    <t>Объем потребления электрической энергии носит информационный характер и зависит от времени использования оборудования, уровня теплоизоляции помещения, температуры окружающего воздуха за пределами помещения!</t>
  </si>
  <si>
    <t xml:space="preserve">Всего стоимость, руб* </t>
  </si>
  <si>
    <t>стоимость, руб</t>
  </si>
  <si>
    <t>В отопительный период</t>
  </si>
  <si>
    <t>В межотопительный период</t>
  </si>
  <si>
    <t>3 чел. = 120 кВт·ч</t>
  </si>
  <si>
    <t>4 чел. = 130 кВт·ч</t>
  </si>
  <si>
    <t>5 чел. = 140 кВт·ч</t>
  </si>
  <si>
    <t>6 чел. = 150 кВт·ч</t>
  </si>
  <si>
    <r>
      <t xml:space="preserve">Расход электроэнергии при наличии дополнительного средства расчетного учета для целей отопления, отопления и горячего водоснабжения                            </t>
    </r>
    <r>
      <rPr>
        <sz val="11"/>
        <color theme="1"/>
        <rFont val="Calibri"/>
        <family val="2"/>
        <charset val="204"/>
        <scheme val="minor"/>
      </rPr>
      <t>(тариф:Электрическая энергия используемая для нужд отопления, отопления и горячего водоснабжения в жилых домах (квартирах), не оборудованных в установленном порядке системами централизованного тепло- и газоснабжения, при наличии отдельного (дополнительного) прибора индивидуального учета расхода электрической энергии для нужд отопления, отопления и горячего водоснабжения)</t>
    </r>
    <r>
      <rPr>
        <b/>
        <sz val="12"/>
        <color theme="1"/>
        <rFont val="Calibri"/>
        <family val="2"/>
        <charset val="204"/>
        <scheme val="minor"/>
      </rPr>
      <t xml:space="preserve">
                                      </t>
    </r>
  </si>
  <si>
    <r>
      <rPr>
        <b/>
        <sz val="12"/>
        <color theme="1"/>
        <rFont val="Calibri"/>
        <family val="2"/>
        <charset val="204"/>
        <scheme val="minor"/>
      </rPr>
      <t>Расход электроэнергии при наличии одного счетчика электрической энергии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(тариф "Электрическая энергия используемая в том числе для нужд отопления, отопления и горячего водоснабжения в жилых домах (квартирах), не оборудованных в установленном порядке системами централизованного тепло- и газоснабжения и оборудованных в установленном порядке электрическими плитами (электрическими варочными панелями) бытовыми стационарными для пищеприготовления, при отсутствии отдельного (дополнительного) прибора индивидуального учета расхода электрической энергии для нужд отопления, отопления и горячего водоснабжения")</t>
    </r>
    <r>
      <rPr>
        <b/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</si>
</sst>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4" fillId="3" borderId="5" xfId="2" applyBorder="1" applyAlignment="1" applyProtection="1">
      <alignment horizontal="center" vertical="center" wrapText="1"/>
    </xf>
    <xf numFmtId="0" fontId="4" fillId="3" borderId="6" xfId="2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center" vertical="center" wrapText="1"/>
    </xf>
    <xf numFmtId="2" fontId="2" fillId="4" borderId="2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2" fontId="0" fillId="0" borderId="5" xfId="0" applyNumberForma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0" fontId="6" fillId="5" borderId="4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</xf>
    <xf numFmtId="0" fontId="8" fillId="6" borderId="7" xfId="1" applyFont="1" applyFill="1" applyBorder="1" applyAlignment="1" applyProtection="1">
      <alignment horizontal="center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8" fillId="6" borderId="5" xfId="1" applyFont="1" applyFill="1" applyBorder="1" applyAlignment="1" applyProtection="1">
      <alignment horizontal="center" vertical="center" wrapText="1"/>
    </xf>
    <xf numFmtId="0" fontId="8" fillId="6" borderId="6" xfId="1" applyFont="1" applyFill="1" applyBorder="1" applyAlignment="1" applyProtection="1">
      <alignment horizontal="center" vertical="center" wrapText="1"/>
    </xf>
    <xf numFmtId="2" fontId="8" fillId="6" borderId="5" xfId="1" applyNumberFormat="1" applyFont="1" applyFill="1" applyBorder="1" applyAlignment="1" applyProtection="1">
      <alignment horizontal="center" vertical="center" wrapText="1"/>
    </xf>
    <xf numFmtId="2" fontId="8" fillId="6" borderId="6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</xf>
    <xf numFmtId="0" fontId="8" fillId="6" borderId="5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1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8" fillId="6" borderId="11" xfId="1" applyFont="1" applyFill="1" applyBorder="1" applyAlignment="1" applyProtection="1">
      <alignment horizontal="left" vertical="center" wrapText="1"/>
    </xf>
    <xf numFmtId="0" fontId="8" fillId="6" borderId="12" xfId="1" applyFont="1" applyFill="1" applyBorder="1" applyAlignment="1" applyProtection="1">
      <alignment horizontal="left" vertical="center" wrapText="1"/>
    </xf>
    <xf numFmtId="0" fontId="8" fillId="6" borderId="4" xfId="1" applyFont="1" applyFill="1" applyBorder="1" applyAlignment="1" applyProtection="1">
      <alignment horizontal="left" vertical="center" wrapText="1"/>
    </xf>
    <xf numFmtId="0" fontId="8" fillId="6" borderId="11" xfId="1" applyFont="1" applyFill="1" applyBorder="1" applyAlignment="1" applyProtection="1">
      <alignment horizontal="left" wrapText="1"/>
    </xf>
    <xf numFmtId="0" fontId="8" fillId="6" borderId="12" xfId="1" applyFont="1" applyFill="1" applyBorder="1" applyAlignment="1" applyProtection="1">
      <alignment horizontal="left" wrapText="1"/>
    </xf>
    <xf numFmtId="0" fontId="8" fillId="6" borderId="4" xfId="1" applyFont="1" applyFill="1" applyBorder="1" applyAlignment="1" applyProtection="1">
      <alignment horizontal="left" wrapText="1"/>
    </xf>
    <xf numFmtId="0" fontId="8" fillId="6" borderId="29" xfId="1" applyFont="1" applyFill="1" applyBorder="1" applyAlignment="1" applyProtection="1">
      <alignment horizontal="left" vertical="center" wrapText="1"/>
    </xf>
    <xf numFmtId="0" fontId="8" fillId="6" borderId="30" xfId="1" applyFont="1" applyFill="1" applyBorder="1" applyAlignment="1" applyProtection="1">
      <alignment horizontal="left" vertical="center" wrapText="1"/>
    </xf>
    <xf numFmtId="0" fontId="8" fillId="6" borderId="31" xfId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6" fillId="5" borderId="22" xfId="1" applyFont="1" applyFill="1" applyBorder="1" applyAlignment="1" applyProtection="1">
      <alignment horizontal="center" vertical="center" wrapText="1"/>
      <protection locked="0"/>
    </xf>
    <xf numFmtId="0" fontId="6" fillId="5" borderId="23" xfId="1" applyFont="1" applyFill="1" applyBorder="1" applyAlignment="1" applyProtection="1">
      <alignment horizontal="center" vertical="center" wrapText="1"/>
      <protection locked="0"/>
    </xf>
    <xf numFmtId="0" fontId="6" fillId="5" borderId="24" xfId="1" applyFont="1" applyFill="1" applyBorder="1" applyAlignment="1" applyProtection="1">
      <alignment horizontal="center" vertical="center" wrapText="1"/>
      <protection locked="0"/>
    </xf>
    <xf numFmtId="0" fontId="6" fillId="5" borderId="25" xfId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0" xfId="0" applyAlignment="1">
      <alignment horizontal="center" vertical="top" wrapText="1"/>
    </xf>
    <xf numFmtId="0" fontId="7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9" fillId="6" borderId="13" xfId="1" applyFont="1" applyFill="1" applyBorder="1" applyAlignment="1" applyProtection="1">
      <alignment horizontal="center" vertical="center" wrapText="1"/>
    </xf>
    <xf numFmtId="0" fontId="9" fillId="6" borderId="14" xfId="1" applyFont="1" applyFill="1" applyBorder="1" applyAlignment="1" applyProtection="1">
      <alignment horizontal="center" vertical="center" wrapText="1"/>
    </xf>
    <xf numFmtId="0" fontId="9" fillId="6" borderId="15" xfId="1" applyFont="1" applyFill="1" applyBorder="1" applyAlignment="1" applyProtection="1">
      <alignment horizontal="center" vertical="center" wrapText="1"/>
    </xf>
    <xf numFmtId="0" fontId="8" fillId="6" borderId="16" xfId="1" applyFont="1" applyFill="1" applyBorder="1" applyAlignment="1" applyProtection="1">
      <alignment horizontal="center" vertical="center" wrapText="1"/>
    </xf>
    <xf numFmtId="0" fontId="8" fillId="6" borderId="17" xfId="1" applyFont="1" applyFill="1" applyBorder="1" applyAlignment="1" applyProtection="1">
      <alignment horizontal="center" vertical="center" wrapText="1"/>
    </xf>
    <xf numFmtId="0" fontId="8" fillId="6" borderId="18" xfId="1" applyFont="1" applyFill="1" applyBorder="1" applyAlignment="1" applyProtection="1">
      <alignment horizontal="center" vertical="center" wrapText="1"/>
    </xf>
    <xf numFmtId="0" fontId="8" fillId="6" borderId="19" xfId="1" applyFont="1" applyFill="1" applyBorder="1" applyAlignment="1" applyProtection="1">
      <alignment horizontal="left" vertical="center" wrapText="1"/>
    </xf>
    <xf numFmtId="0" fontId="8" fillId="6" borderId="20" xfId="1" applyFont="1" applyFill="1" applyBorder="1" applyAlignment="1" applyProtection="1">
      <alignment horizontal="left" vertical="center" wrapText="1"/>
    </xf>
    <xf numFmtId="0" fontId="8" fillId="6" borderId="21" xfId="1" applyFont="1" applyFill="1" applyBorder="1" applyAlignment="1" applyProtection="1">
      <alignment horizontal="left" vertical="center" wrapText="1"/>
    </xf>
    <xf numFmtId="0" fontId="8" fillId="6" borderId="38" xfId="1" applyFont="1" applyFill="1" applyBorder="1" applyAlignment="1" applyProtection="1">
      <alignment horizontal="center" vertical="center" wrapText="1"/>
    </xf>
    <xf numFmtId="0" fontId="8" fillId="6" borderId="9" xfId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3">
    <cellStyle name="Нейтральный" xfId="1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11" zoomScale="85" zoomScaleNormal="85" workbookViewId="0">
      <selection activeCell="F22" sqref="F22"/>
    </sheetView>
  </sheetViews>
  <sheetFormatPr defaultRowHeight="15" x14ac:dyDescent="0.25"/>
  <cols>
    <col min="1" max="1" width="50.85546875" style="1" customWidth="1"/>
    <col min="2" max="2" width="26.28515625" style="1" customWidth="1"/>
    <col min="3" max="3" width="3.7109375" style="1" customWidth="1"/>
    <col min="4" max="4" width="16" style="1" customWidth="1"/>
    <col min="5" max="5" width="10.28515625" style="1" customWidth="1"/>
    <col min="6" max="6" width="14.85546875" style="1" customWidth="1"/>
    <col min="7" max="7" width="16.7109375" style="1" customWidth="1"/>
    <col min="8" max="8" width="9.85546875" style="1" customWidth="1"/>
    <col min="9" max="16384" width="9.140625" style="1"/>
  </cols>
  <sheetData>
    <row r="1" spans="1:7" ht="27" customHeight="1" thickBot="1" x14ac:dyDescent="0.3">
      <c r="A1" s="56" t="s">
        <v>6</v>
      </c>
      <c r="B1" s="57"/>
      <c r="C1" s="57"/>
      <c r="D1" s="57"/>
      <c r="E1" s="58"/>
      <c r="F1" s="53">
        <v>4</v>
      </c>
      <c r="G1" s="54"/>
    </row>
    <row r="2" spans="1:7" ht="22.5" customHeight="1" x14ac:dyDescent="0.25">
      <c r="A2" s="62" t="s">
        <v>20</v>
      </c>
      <c r="B2" s="63"/>
      <c r="C2" s="63"/>
      <c r="D2" s="63"/>
      <c r="E2" s="64"/>
      <c r="F2" s="51">
        <v>72</v>
      </c>
      <c r="G2" s="52"/>
    </row>
    <row r="3" spans="1:7" ht="28.5" customHeight="1" thickBot="1" x14ac:dyDescent="0.3">
      <c r="A3" s="65"/>
      <c r="B3" s="66"/>
      <c r="C3" s="66"/>
      <c r="D3" s="66"/>
      <c r="E3" s="66"/>
      <c r="F3" s="26" t="s">
        <v>35</v>
      </c>
      <c r="G3" s="27" t="s">
        <v>36</v>
      </c>
    </row>
    <row r="4" spans="1:7" ht="21.75" customHeight="1" x14ac:dyDescent="0.25">
      <c r="A4" s="55" t="s">
        <v>42</v>
      </c>
      <c r="B4" s="67" t="s">
        <v>2</v>
      </c>
      <c r="C4" s="68"/>
      <c r="D4" s="68"/>
      <c r="E4" s="69"/>
      <c r="F4" s="19">
        <f>20*F2</f>
        <v>1440</v>
      </c>
      <c r="G4" s="6" t="s">
        <v>0</v>
      </c>
    </row>
    <row r="5" spans="1:7" ht="42" customHeight="1" x14ac:dyDescent="0.25">
      <c r="A5" s="55"/>
      <c r="B5" s="34" t="s">
        <v>3</v>
      </c>
      <c r="C5" s="36"/>
      <c r="D5" s="7" t="s">
        <v>16</v>
      </c>
      <c r="E5" s="18" t="s">
        <v>15</v>
      </c>
      <c r="F5" s="8">
        <f>IF(E5="Да",IF(F1=1,100,IF(F1=2,120,IF(F1=3,150,IF(F1=4,170,IF(F1=0,0,IF(F1=5,190,IF(F1=6,210))))))),0)</f>
        <v>170</v>
      </c>
      <c r="G5" s="9">
        <f>IF(E5="Да",IF(F1=1,100,IF(F1=2,120,IF(F1=3,150,IF(F1=4,170,IF(F1=0,0,IF(F1=5,190,IF(F1=6,210))))))),0)</f>
        <v>170</v>
      </c>
    </row>
    <row r="6" spans="1:7" ht="29.25" customHeight="1" x14ac:dyDescent="0.25">
      <c r="A6" s="55"/>
      <c r="B6" s="31" t="s">
        <v>26</v>
      </c>
      <c r="C6" s="32"/>
      <c r="D6" s="32"/>
      <c r="E6" s="33"/>
      <c r="F6" s="8">
        <f>IF(F1=1,100,IF(F1=2,120,IF(F1=3,150,IF(F1=4,170,IF(F1=0,60,IF(F1=5,190,IF(F1=6,210)))))))</f>
        <v>170</v>
      </c>
      <c r="G6" s="9">
        <f>IF(F1=1,100,IF(F1=2,120,IF(F1=3,150,IF(F1=4,170,IF(F1=0,60,IF(F1=5,190,IF(F1=6,210)))))))</f>
        <v>170</v>
      </c>
    </row>
    <row r="7" spans="1:7" x14ac:dyDescent="0.25">
      <c r="A7" s="55"/>
      <c r="B7" s="34" t="s">
        <v>1</v>
      </c>
      <c r="C7" s="35"/>
      <c r="D7" s="35"/>
      <c r="E7" s="36"/>
      <c r="F7" s="10">
        <f>SUM(F4:F6)</f>
        <v>1780</v>
      </c>
      <c r="G7" s="11">
        <f>SUM(G4:G6)</f>
        <v>340</v>
      </c>
    </row>
    <row r="8" spans="1:7" ht="108.75" customHeight="1" thickBot="1" x14ac:dyDescent="0.3">
      <c r="A8" s="55"/>
      <c r="B8" s="59" t="s">
        <v>33</v>
      </c>
      <c r="C8" s="60"/>
      <c r="D8" s="60"/>
      <c r="E8" s="61"/>
      <c r="F8" s="12">
        <f>F7*F27</f>
        <v>209.328</v>
      </c>
      <c r="G8" s="13">
        <f>G7*G27</f>
        <v>40.085999999999999</v>
      </c>
    </row>
    <row r="9" spans="1:7" ht="18" customHeight="1" x14ac:dyDescent="0.25">
      <c r="A9" s="77" t="s">
        <v>41</v>
      </c>
      <c r="B9" s="73" t="s">
        <v>27</v>
      </c>
      <c r="C9" s="70" t="s">
        <v>2</v>
      </c>
      <c r="D9" s="71"/>
      <c r="E9" s="72"/>
      <c r="F9" s="14">
        <f>20*F2</f>
        <v>1440</v>
      </c>
      <c r="G9" s="15" t="s">
        <v>0</v>
      </c>
    </row>
    <row r="10" spans="1:7" ht="17.25" customHeight="1" x14ac:dyDescent="0.25">
      <c r="A10" s="78"/>
      <c r="B10" s="74"/>
      <c r="C10" s="31" t="s">
        <v>3</v>
      </c>
      <c r="D10" s="32"/>
      <c r="E10" s="33"/>
      <c r="F10" s="8">
        <f>IF(E5="Да",IF(F1=1,100,IF(F1=2,120,IF(F1=3,150,IF(F1=4,170,IF(F1=0,0,IF(F1=5,190,IF(F1=6,210))))))),0)</f>
        <v>170</v>
      </c>
      <c r="G10" s="9">
        <f>IF(E5="Да",IF(F1=1,100,IF(F1=2,120,IF(F1=3,150,IF(F1=4,170,IF(F1=0,0,IF(F1=5,190,IF(F1=6,210))))))),0)</f>
        <v>170</v>
      </c>
    </row>
    <row r="11" spans="1:7" x14ac:dyDescent="0.25">
      <c r="A11" s="78"/>
      <c r="B11" s="74"/>
      <c r="C11" s="31" t="s">
        <v>4</v>
      </c>
      <c r="D11" s="32"/>
      <c r="E11" s="33"/>
      <c r="F11" s="8">
        <f>SUM(F9:F10)</f>
        <v>1610</v>
      </c>
      <c r="G11" s="9">
        <f>SUM(G9:G10)</f>
        <v>170</v>
      </c>
    </row>
    <row r="12" spans="1:7" x14ac:dyDescent="0.25">
      <c r="A12" s="78"/>
      <c r="B12" s="75"/>
      <c r="C12" s="34" t="s">
        <v>34</v>
      </c>
      <c r="D12" s="35"/>
      <c r="E12" s="36"/>
      <c r="F12" s="16">
        <f>F11*F29</f>
        <v>72.289000000000001</v>
      </c>
      <c r="G12" s="17">
        <f>G11*G29</f>
        <v>7.7180000000000009</v>
      </c>
    </row>
    <row r="13" spans="1:7" ht="30" customHeight="1" x14ac:dyDescent="0.25">
      <c r="A13" s="78"/>
      <c r="B13" s="94" t="s">
        <v>19</v>
      </c>
      <c r="C13" s="34" t="s">
        <v>4</v>
      </c>
      <c r="D13" s="35"/>
      <c r="E13" s="36"/>
      <c r="F13" s="8">
        <f>IF(F1=1,100,IF(F1=2,120,IF(F1=3,150,IF(F1=4,170,IF(F1=0,60,IF(F1=5,190,IF(F1=6,210)))))))</f>
        <v>170</v>
      </c>
      <c r="G13" s="9">
        <f>IF(F1=1,100,IF(F1=2,120,IF(F1=3,150,IF(F1=4,170,IF(F1=0,60,IF(F1=5,190,IF(F1=6,210)))))))</f>
        <v>170</v>
      </c>
    </row>
    <row r="14" spans="1:7" ht="33" customHeight="1" x14ac:dyDescent="0.25">
      <c r="A14" s="78"/>
      <c r="B14" s="95"/>
      <c r="C14" s="34" t="s">
        <v>34</v>
      </c>
      <c r="D14" s="35"/>
      <c r="E14" s="36"/>
      <c r="F14" s="16">
        <f>F13*G32</f>
        <v>41.003999999999998</v>
      </c>
      <c r="G14" s="17">
        <f>G13*G32</f>
        <v>41.003999999999998</v>
      </c>
    </row>
    <row r="15" spans="1:7" x14ac:dyDescent="0.25">
      <c r="A15" s="78"/>
      <c r="B15" s="31" t="s">
        <v>1</v>
      </c>
      <c r="C15" s="32"/>
      <c r="D15" s="32"/>
      <c r="E15" s="33"/>
      <c r="F15" s="10">
        <f>SUM(F11,F13)</f>
        <v>1780</v>
      </c>
      <c r="G15" s="11">
        <f>SUM(G11,G13)</f>
        <v>340</v>
      </c>
    </row>
    <row r="16" spans="1:7" ht="64.5" customHeight="1" thickBot="1" x14ac:dyDescent="0.3">
      <c r="A16" s="79"/>
      <c r="B16" s="59" t="s">
        <v>14</v>
      </c>
      <c r="C16" s="60"/>
      <c r="D16" s="60"/>
      <c r="E16" s="61"/>
      <c r="F16" s="12">
        <f>F12+F14</f>
        <v>113.29300000000001</v>
      </c>
      <c r="G16" s="13">
        <f>G12+G14</f>
        <v>48.722000000000001</v>
      </c>
    </row>
    <row r="17" spans="1:8" ht="15" customHeight="1" x14ac:dyDescent="0.25">
      <c r="A17" s="80" t="s">
        <v>21</v>
      </c>
      <c r="B17" s="83" t="s">
        <v>27</v>
      </c>
      <c r="C17" s="86" t="s">
        <v>2</v>
      </c>
      <c r="D17" s="87"/>
      <c r="E17" s="88"/>
      <c r="F17" s="20">
        <f>20*F2</f>
        <v>1440</v>
      </c>
      <c r="G17" s="21" t="s">
        <v>0</v>
      </c>
    </row>
    <row r="18" spans="1:8" ht="15.75" customHeight="1" x14ac:dyDescent="0.25">
      <c r="A18" s="81"/>
      <c r="B18" s="84"/>
      <c r="C18" s="41" t="s">
        <v>3</v>
      </c>
      <c r="D18" s="42"/>
      <c r="E18" s="43"/>
      <c r="F18" s="22">
        <f>F10</f>
        <v>170</v>
      </c>
      <c r="G18" s="23">
        <f>G10</f>
        <v>170</v>
      </c>
    </row>
    <row r="19" spans="1:8" ht="15" customHeight="1" x14ac:dyDescent="0.25">
      <c r="A19" s="81"/>
      <c r="B19" s="84"/>
      <c r="C19" s="41" t="s">
        <v>4</v>
      </c>
      <c r="D19" s="42"/>
      <c r="E19" s="43"/>
      <c r="F19" s="28">
        <f>SUM(F17:F18)</f>
        <v>1610</v>
      </c>
      <c r="G19" s="28">
        <f>SUM(G17:G18)</f>
        <v>170</v>
      </c>
    </row>
    <row r="20" spans="1:8" ht="15" customHeight="1" x14ac:dyDescent="0.25">
      <c r="A20" s="81"/>
      <c r="B20" s="85"/>
      <c r="C20" s="38" t="s">
        <v>5</v>
      </c>
      <c r="D20" s="39"/>
      <c r="E20" s="40"/>
      <c r="F20" s="24">
        <f>F19*F29</f>
        <v>72.289000000000001</v>
      </c>
      <c r="G20" s="25">
        <f>G19*G29</f>
        <v>7.7180000000000009</v>
      </c>
    </row>
    <row r="21" spans="1:8" ht="32.25" customHeight="1" x14ac:dyDescent="0.25">
      <c r="A21" s="81"/>
      <c r="B21" s="89" t="s">
        <v>18</v>
      </c>
      <c r="C21" s="38" t="s">
        <v>4</v>
      </c>
      <c r="D21" s="39"/>
      <c r="E21" s="40"/>
      <c r="F21" s="22">
        <f>IF(F1=1,80,IF(F1=2,100,IF(F1=3,120,IF(F1=4,130,IF(F1=0,60,IF(F1=5,140,IF(F1=6,150)))))))</f>
        <v>130</v>
      </c>
      <c r="G21" s="22">
        <f>F21</f>
        <v>130</v>
      </c>
    </row>
    <row r="22" spans="1:8" ht="30" customHeight="1" x14ac:dyDescent="0.25">
      <c r="A22" s="81"/>
      <c r="B22" s="90"/>
      <c r="C22" s="38" t="s">
        <v>17</v>
      </c>
      <c r="D22" s="39"/>
      <c r="E22" s="40"/>
      <c r="F22" s="24">
        <f>F21*G34</f>
        <v>36.893999999999998</v>
      </c>
      <c r="G22" s="25">
        <f>G21*G34</f>
        <v>36.893999999999998</v>
      </c>
    </row>
    <row r="23" spans="1:8" ht="15" customHeight="1" x14ac:dyDescent="0.25">
      <c r="A23" s="81"/>
      <c r="B23" s="41" t="s">
        <v>1</v>
      </c>
      <c r="C23" s="42"/>
      <c r="D23" s="42"/>
      <c r="E23" s="43"/>
      <c r="F23" s="10">
        <f>SUM(F19,F21)</f>
        <v>1740</v>
      </c>
      <c r="G23" s="10">
        <f>SUM(G19,G21)</f>
        <v>300</v>
      </c>
    </row>
    <row r="24" spans="1:8" ht="25.5" customHeight="1" thickBot="1" x14ac:dyDescent="0.3">
      <c r="A24" s="82"/>
      <c r="B24" s="44" t="s">
        <v>14</v>
      </c>
      <c r="C24" s="45"/>
      <c r="D24" s="45"/>
      <c r="E24" s="46"/>
      <c r="F24" s="12">
        <f>F20+F22</f>
        <v>109.18299999999999</v>
      </c>
      <c r="G24" s="12">
        <f>G20+G22</f>
        <v>44.612000000000002</v>
      </c>
    </row>
    <row r="25" spans="1:8" ht="49.5" customHeight="1" x14ac:dyDescent="0.25">
      <c r="A25" s="47" t="s">
        <v>32</v>
      </c>
      <c r="B25" s="47"/>
      <c r="C25" s="47"/>
      <c r="D25" s="47"/>
      <c r="E25" s="47"/>
      <c r="F25" s="47"/>
      <c r="G25" s="47"/>
      <c r="H25" s="91"/>
    </row>
    <row r="26" spans="1:8" ht="18" customHeight="1" x14ac:dyDescent="0.25">
      <c r="A26" s="50"/>
      <c r="B26" s="50"/>
      <c r="C26" s="50"/>
      <c r="D26" s="50"/>
      <c r="E26" s="50"/>
      <c r="F26" s="50"/>
      <c r="G26" s="50"/>
      <c r="H26" s="91"/>
    </row>
    <row r="27" spans="1:8" ht="69.75" customHeight="1" x14ac:dyDescent="0.25">
      <c r="A27" s="49" t="s">
        <v>28</v>
      </c>
      <c r="B27" s="49"/>
      <c r="C27" s="49"/>
      <c r="D27" s="49"/>
      <c r="E27" s="2"/>
      <c r="F27" s="29">
        <v>0.1176</v>
      </c>
      <c r="G27" s="5">
        <v>0.1179</v>
      </c>
      <c r="H27" s="92"/>
    </row>
    <row r="28" spans="1:8" x14ac:dyDescent="0.25">
      <c r="A28" s="48"/>
      <c r="B28" s="48"/>
      <c r="C28" s="48"/>
      <c r="D28" s="48"/>
      <c r="E28" s="48"/>
      <c r="F28" s="48"/>
      <c r="G28" s="48"/>
      <c r="H28" s="91"/>
    </row>
    <row r="29" spans="1:8" ht="18" customHeight="1" x14ac:dyDescent="0.25">
      <c r="A29" s="49" t="s">
        <v>29</v>
      </c>
      <c r="B29" s="49"/>
      <c r="C29" s="49"/>
      <c r="D29" s="49"/>
      <c r="E29" s="2"/>
      <c r="F29" s="30">
        <v>4.4900000000000002E-2</v>
      </c>
      <c r="G29" s="4">
        <v>4.5400000000000003E-2</v>
      </c>
      <c r="H29" s="93"/>
    </row>
    <row r="30" spans="1:8" ht="15" customHeight="1" x14ac:dyDescent="0.25">
      <c r="A30" s="49"/>
      <c r="B30" s="49"/>
      <c r="C30" s="49"/>
      <c r="D30" s="49"/>
      <c r="E30" s="49"/>
      <c r="F30" s="49"/>
      <c r="G30" s="4"/>
      <c r="H30" s="91"/>
    </row>
    <row r="31" spans="1:8" x14ac:dyDescent="0.25">
      <c r="A31" s="48"/>
      <c r="B31" s="48"/>
      <c r="C31" s="48"/>
      <c r="D31" s="48"/>
      <c r="E31" s="48"/>
      <c r="F31" s="48"/>
      <c r="G31" s="48"/>
      <c r="H31" s="91"/>
    </row>
    <row r="32" spans="1:8" ht="15.75" customHeight="1" x14ac:dyDescent="0.25">
      <c r="A32" s="37" t="s">
        <v>30</v>
      </c>
      <c r="B32" s="37"/>
      <c r="C32" s="37"/>
      <c r="D32" s="37"/>
      <c r="E32" s="37"/>
      <c r="F32" s="37"/>
      <c r="G32" s="3">
        <v>0.2412</v>
      </c>
      <c r="H32" s="93"/>
    </row>
    <row r="33" spans="1:8" x14ac:dyDescent="0.25">
      <c r="A33" s="48"/>
      <c r="B33" s="48"/>
      <c r="C33" s="48"/>
      <c r="D33" s="48"/>
      <c r="E33" s="48"/>
      <c r="F33" s="48"/>
      <c r="G33" s="48"/>
      <c r="H33" s="93"/>
    </row>
    <row r="34" spans="1:8" ht="14.25" customHeight="1" x14ac:dyDescent="0.25">
      <c r="A34" s="37" t="s">
        <v>31</v>
      </c>
      <c r="B34" s="37"/>
      <c r="C34" s="37"/>
      <c r="D34" s="37"/>
      <c r="E34" s="37"/>
      <c r="F34" s="37"/>
      <c r="G34" s="3">
        <v>0.2838</v>
      </c>
      <c r="H34" s="93"/>
    </row>
    <row r="35" spans="1:8" x14ac:dyDescent="0.25">
      <c r="A35" s="48"/>
      <c r="B35" s="48"/>
      <c r="C35" s="48"/>
      <c r="D35" s="48"/>
      <c r="E35" s="48"/>
      <c r="F35" s="48"/>
      <c r="G35" s="48"/>
    </row>
    <row r="36" spans="1:8" ht="33.75" customHeight="1" x14ac:dyDescent="0.25">
      <c r="A36" s="49" t="s">
        <v>23</v>
      </c>
      <c r="B36" s="49"/>
      <c r="C36" s="49"/>
      <c r="D36" s="49"/>
      <c r="E36" s="49"/>
      <c r="F36" s="49"/>
      <c r="G36" s="49"/>
    </row>
    <row r="37" spans="1:8" ht="15" customHeight="1" x14ac:dyDescent="0.25">
      <c r="A37" s="49" t="s">
        <v>11</v>
      </c>
      <c r="B37" s="49"/>
      <c r="C37" s="49"/>
      <c r="D37" s="49"/>
      <c r="E37" s="49"/>
      <c r="F37" s="49"/>
      <c r="G37" s="49"/>
    </row>
    <row r="38" spans="1:8" x14ac:dyDescent="0.25">
      <c r="A38" s="2" t="s">
        <v>7</v>
      </c>
      <c r="B38" s="76"/>
      <c r="C38" s="76"/>
      <c r="D38" s="76"/>
      <c r="E38" s="76"/>
      <c r="F38" s="76"/>
      <c r="G38" s="76"/>
    </row>
    <row r="39" spans="1:8" x14ac:dyDescent="0.25">
      <c r="A39" s="2" t="s">
        <v>8</v>
      </c>
      <c r="B39" s="76"/>
      <c r="C39" s="76"/>
      <c r="D39" s="76"/>
      <c r="E39" s="76"/>
      <c r="F39" s="76"/>
      <c r="G39" s="76"/>
    </row>
    <row r="40" spans="1:8" x14ac:dyDescent="0.25">
      <c r="A40" s="2" t="s">
        <v>10</v>
      </c>
      <c r="B40" s="76"/>
      <c r="C40" s="76"/>
      <c r="D40" s="76"/>
      <c r="E40" s="76"/>
      <c r="F40" s="76"/>
      <c r="G40" s="76"/>
    </row>
    <row r="41" spans="1:8" x14ac:dyDescent="0.25">
      <c r="A41" s="2" t="s">
        <v>9</v>
      </c>
      <c r="B41" s="76"/>
      <c r="C41" s="76"/>
      <c r="D41" s="76"/>
      <c r="E41" s="76"/>
      <c r="F41" s="76"/>
      <c r="G41" s="76"/>
    </row>
    <row r="42" spans="1:8" x14ac:dyDescent="0.25">
      <c r="A42" s="2" t="s">
        <v>12</v>
      </c>
      <c r="B42" s="76"/>
      <c r="C42" s="76"/>
      <c r="D42" s="76"/>
      <c r="E42" s="76"/>
      <c r="F42" s="76"/>
      <c r="G42" s="76"/>
    </row>
    <row r="43" spans="1:8" x14ac:dyDescent="0.25">
      <c r="A43" s="1" t="s">
        <v>13</v>
      </c>
      <c r="B43" s="76"/>
      <c r="C43" s="76"/>
      <c r="D43" s="76"/>
      <c r="E43" s="76"/>
      <c r="F43" s="76"/>
      <c r="G43" s="76"/>
    </row>
    <row r="44" spans="1:8" x14ac:dyDescent="0.25">
      <c r="A44" s="48"/>
      <c r="B44" s="48"/>
      <c r="C44" s="48"/>
      <c r="D44" s="48"/>
      <c r="E44" s="48"/>
      <c r="F44" s="48"/>
      <c r="G44" s="48"/>
    </row>
    <row r="45" spans="1:8" ht="45.75" customHeight="1" x14ac:dyDescent="0.25">
      <c r="A45" s="37" t="s">
        <v>22</v>
      </c>
      <c r="B45" s="37"/>
      <c r="C45" s="37"/>
      <c r="D45" s="37"/>
      <c r="E45" s="37"/>
      <c r="F45" s="37"/>
      <c r="G45" s="37"/>
    </row>
    <row r="46" spans="1:8" ht="15" customHeight="1" x14ac:dyDescent="0.25">
      <c r="A46" s="49" t="s">
        <v>11</v>
      </c>
      <c r="B46" s="49"/>
      <c r="C46" s="49"/>
      <c r="D46" s="49"/>
      <c r="E46" s="49"/>
      <c r="F46" s="49"/>
      <c r="G46" s="49"/>
    </row>
    <row r="47" spans="1:8" x14ac:dyDescent="0.25">
      <c r="A47" s="2" t="s">
        <v>24</v>
      </c>
      <c r="B47" s="76"/>
      <c r="C47" s="76"/>
      <c r="D47" s="76"/>
      <c r="E47" s="76"/>
      <c r="F47" s="76"/>
      <c r="G47" s="76"/>
    </row>
    <row r="48" spans="1:8" x14ac:dyDescent="0.25">
      <c r="A48" s="2" t="s">
        <v>25</v>
      </c>
      <c r="B48" s="76"/>
      <c r="C48" s="76"/>
      <c r="D48" s="76"/>
      <c r="E48" s="76"/>
      <c r="F48" s="76"/>
      <c r="G48" s="76"/>
    </row>
    <row r="49" spans="1:7" x14ac:dyDescent="0.25">
      <c r="A49" s="2" t="s">
        <v>37</v>
      </c>
      <c r="B49" s="76"/>
      <c r="C49" s="76"/>
      <c r="D49" s="76"/>
      <c r="E49" s="76"/>
      <c r="F49" s="76"/>
      <c r="G49" s="76"/>
    </row>
    <row r="50" spans="1:7" x14ac:dyDescent="0.25">
      <c r="A50" s="2" t="s">
        <v>38</v>
      </c>
      <c r="B50" s="76"/>
      <c r="C50" s="76"/>
      <c r="D50" s="76"/>
      <c r="E50" s="76"/>
      <c r="F50" s="76"/>
      <c r="G50" s="76"/>
    </row>
    <row r="51" spans="1:7" x14ac:dyDescent="0.25">
      <c r="A51" s="2" t="s">
        <v>39</v>
      </c>
      <c r="B51" s="76"/>
      <c r="C51" s="76"/>
      <c r="D51" s="76"/>
      <c r="E51" s="76"/>
      <c r="F51" s="76"/>
      <c r="G51" s="76"/>
    </row>
    <row r="52" spans="1:7" x14ac:dyDescent="0.25">
      <c r="A52" s="1" t="s">
        <v>40</v>
      </c>
      <c r="B52" s="76"/>
      <c r="C52" s="76"/>
      <c r="D52" s="76"/>
      <c r="E52" s="76"/>
      <c r="F52" s="76"/>
      <c r="G52" s="76"/>
    </row>
    <row r="53" spans="1:7" x14ac:dyDescent="0.25">
      <c r="A53" s="48"/>
      <c r="B53" s="48"/>
      <c r="C53" s="48"/>
      <c r="D53" s="48"/>
      <c r="E53" s="48"/>
      <c r="F53" s="48"/>
      <c r="G53" s="48"/>
    </row>
  </sheetData>
  <sheetProtection selectLockedCells="1"/>
  <mergeCells count="51">
    <mergeCell ref="A36:G36"/>
    <mergeCell ref="B38:G43"/>
    <mergeCell ref="A44:G44"/>
    <mergeCell ref="A46:G46"/>
    <mergeCell ref="A45:G45"/>
    <mergeCell ref="B47:G52"/>
    <mergeCell ref="A53:G53"/>
    <mergeCell ref="A37:G37"/>
    <mergeCell ref="A35:G35"/>
    <mergeCell ref="C13:E13"/>
    <mergeCell ref="C14:E14"/>
    <mergeCell ref="A9:A16"/>
    <mergeCell ref="C20:E20"/>
    <mergeCell ref="A17:A24"/>
    <mergeCell ref="B17:B20"/>
    <mergeCell ref="C17:E17"/>
    <mergeCell ref="B16:E16"/>
    <mergeCell ref="E30:F30"/>
    <mergeCell ref="C19:E19"/>
    <mergeCell ref="B21:B22"/>
    <mergeCell ref="A29:D30"/>
    <mergeCell ref="C18:E18"/>
    <mergeCell ref="F2:G2"/>
    <mergeCell ref="F1:G1"/>
    <mergeCell ref="A4:A8"/>
    <mergeCell ref="B5:C5"/>
    <mergeCell ref="A1:E1"/>
    <mergeCell ref="B6:E6"/>
    <mergeCell ref="B7:E7"/>
    <mergeCell ref="B8:E8"/>
    <mergeCell ref="A2:E3"/>
    <mergeCell ref="B4:E4"/>
    <mergeCell ref="B13:B14"/>
    <mergeCell ref="C9:E9"/>
    <mergeCell ref="C10:E10"/>
    <mergeCell ref="B9:B12"/>
    <mergeCell ref="C11:E11"/>
    <mergeCell ref="B15:E15"/>
    <mergeCell ref="C12:E12"/>
    <mergeCell ref="A34:F34"/>
    <mergeCell ref="C21:E21"/>
    <mergeCell ref="C22:E22"/>
    <mergeCell ref="B23:E23"/>
    <mergeCell ref="B24:E24"/>
    <mergeCell ref="A25:G25"/>
    <mergeCell ref="A28:G28"/>
    <mergeCell ref="A31:G31"/>
    <mergeCell ref="A33:G33"/>
    <mergeCell ref="A32:F32"/>
    <mergeCell ref="A27:D27"/>
    <mergeCell ref="A26:G26"/>
  </mergeCells>
  <dataValidations count="1">
    <dataValidation type="list" allowBlank="1" showInputMessage="1" showErrorMessage="1" sqref="I3 E5">
      <formula1>"Да,Нет"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 А.А.</dc:creator>
  <cp:lastModifiedBy>Шишов А.А.</cp:lastModifiedBy>
  <cp:lastPrinted>2025-02-06T12:16:36Z</cp:lastPrinted>
  <dcterms:created xsi:type="dcterms:W3CDTF">2022-04-05T07:21:02Z</dcterms:created>
  <dcterms:modified xsi:type="dcterms:W3CDTF">2025-02-06T14:01:11Z</dcterms:modified>
</cp:coreProperties>
</file>